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_3_Stavby\2. Přejezdy\P8324 km 125,250 Č.Těšín-F-M\2. Realizace\Soutěž\podklady\Soupisy prací\"/>
    </mc:Choice>
  </mc:AlternateContent>
  <xr:revisionPtr revIDLastSave="0" documentId="13_ncr:1_{30C2C5C7-48BC-4B3D-B483-88B7710E62EF}" xr6:coauthVersionLast="36" xr6:coauthVersionMax="47" xr10:uidLastSave="{00000000-0000-0000-0000-000000000000}"/>
  <bookViews>
    <workbookView xWindow="0" yWindow="0" windowWidth="19200" windowHeight="6950" xr2:uid="{00000000-000D-0000-FFFF-FFFF00000000}"/>
  </bookViews>
  <sheets>
    <sheet name="SO 01-10-01_SO 01-10-01.1" sheetId="1" r:id="rId1"/>
  </sheets>
  <calcPr calcId="191029"/>
  <webPublishing codePage="0"/>
</workbook>
</file>

<file path=xl/calcChain.xml><?xml version="1.0" encoding="utf-8"?>
<calcChain xmlns="http://schemas.openxmlformats.org/spreadsheetml/2006/main">
  <c r="I136" i="1" l="1"/>
  <c r="I132" i="1"/>
  <c r="I128" i="1"/>
  <c r="I124" i="1"/>
  <c r="I120" i="1"/>
  <c r="I116" i="1"/>
  <c r="I111" i="1"/>
  <c r="O111" i="1" s="1"/>
  <c r="I107" i="1"/>
  <c r="O107" i="1" s="1"/>
  <c r="I103" i="1"/>
  <c r="O103" i="1" s="1"/>
  <c r="I99" i="1"/>
  <c r="O99" i="1" s="1"/>
  <c r="I95" i="1"/>
  <c r="O95" i="1" s="1"/>
  <c r="I91" i="1"/>
  <c r="O91" i="1" s="1"/>
  <c r="I87" i="1"/>
  <c r="O87" i="1" s="1"/>
  <c r="I82" i="1"/>
  <c r="O82" i="1" s="1"/>
  <c r="I78" i="1"/>
  <c r="O78" i="1" s="1"/>
  <c r="I74" i="1"/>
  <c r="O74" i="1" s="1"/>
  <c r="I70" i="1"/>
  <c r="O70" i="1" s="1"/>
  <c r="I65" i="1"/>
  <c r="O65" i="1" s="1"/>
  <c r="I61" i="1"/>
  <c r="O61" i="1" s="1"/>
  <c r="I57" i="1"/>
  <c r="Q56" i="1" s="1"/>
  <c r="I56" i="1" s="1"/>
  <c r="I52" i="1"/>
  <c r="O52" i="1" s="1"/>
  <c r="I48" i="1"/>
  <c r="O48" i="1" s="1"/>
  <c r="I43" i="1"/>
  <c r="O43" i="1" s="1"/>
  <c r="I39" i="1"/>
  <c r="O39" i="1" s="1"/>
  <c r="I35" i="1"/>
  <c r="O35" i="1" s="1"/>
  <c r="I31" i="1"/>
  <c r="O31" i="1" s="1"/>
  <c r="I27" i="1"/>
  <c r="O27" i="1" s="1"/>
  <c r="I23" i="1"/>
  <c r="O23" i="1" s="1"/>
  <c r="I19" i="1"/>
  <c r="O19" i="1" s="1"/>
  <c r="I15" i="1"/>
  <c r="O15" i="1" s="1"/>
  <c r="I10" i="1"/>
  <c r="Q9" i="1" s="1"/>
  <c r="I9" i="1" s="1"/>
  <c r="I115" i="1" l="1"/>
  <c r="R47" i="1"/>
  <c r="O47" i="1" s="1"/>
  <c r="R69" i="1"/>
  <c r="O69" i="1" s="1"/>
  <c r="R14" i="1"/>
  <c r="O14" i="1" s="1"/>
  <c r="R86" i="1"/>
  <c r="O86" i="1" s="1"/>
  <c r="O57" i="1"/>
  <c r="R56" i="1" s="1"/>
  <c r="O56" i="1" s="1"/>
  <c r="Q47" i="1"/>
  <c r="I47" i="1" s="1"/>
  <c r="O10" i="1"/>
  <c r="R9" i="1" s="1"/>
  <c r="O9" i="1" s="1"/>
  <c r="Q14" i="1"/>
  <c r="I14" i="1" s="1"/>
  <c r="I3" i="1" s="1"/>
  <c r="Q69" i="1"/>
  <c r="I69" i="1" s="1"/>
  <c r="Q86" i="1"/>
  <c r="I86" i="1" s="1"/>
  <c r="O2" i="1" l="1"/>
</calcChain>
</file>

<file path=xl/sharedStrings.xml><?xml version="1.0" encoding="utf-8"?>
<sst xmlns="http://schemas.openxmlformats.org/spreadsheetml/2006/main" count="429" uniqueCount="194">
  <si>
    <t>ASPE10</t>
  </si>
  <si>
    <t>S</t>
  </si>
  <si>
    <t>Firma: Moravia Consult</t>
  </si>
  <si>
    <t>Soupis prací objektu</t>
  </si>
  <si>
    <t xml:space="preserve">Stavba: </t>
  </si>
  <si>
    <t>20-095-232-SR</t>
  </si>
  <si>
    <t>Rekonstrukce přejezdu P8324</t>
  </si>
  <si>
    <t>O</t>
  </si>
  <si>
    <t>Objekt:</t>
  </si>
  <si>
    <t>SO 01-10-01</t>
  </si>
  <si>
    <t>Železniční svršek</t>
  </si>
  <si>
    <t>O1</t>
  </si>
  <si>
    <t>Rozpočet:</t>
  </si>
  <si>
    <t>0,00</t>
  </si>
  <si>
    <t>15,00</t>
  </si>
  <si>
    <t>21,00</t>
  </si>
  <si>
    <t>3</t>
  </si>
  <si>
    <t>2</t>
  </si>
  <si>
    <t>SO 01-10-01.1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</si>
  <si>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</si>
  <si>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</si>
  <si>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</si>
  <si>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</si>
  <si>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</si>
  <si>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</si>
  <si>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</si>
  <si>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</si>
  <si>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</si>
  <si>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</si>
  <si>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</si>
  <si>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</si>
  <si>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</si>
  <si>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</si>
  <si>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</si>
  <si>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</si>
  <si>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</si>
  <si>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</si>
  <si>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</si>
  <si>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</si>
  <si>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12373</t>
  </si>
  <si>
    <t/>
  </si>
  <si>
    <t>ODKOP PRO SPOD STAVBU SILNIC A ŽELEZNIC TŘ. I</t>
  </si>
  <si>
    <t>M3</t>
  </si>
  <si>
    <t>PP</t>
  </si>
  <si>
    <t>VV</t>
  </si>
  <si>
    <t>1: Dle technické zprávy, výkresových příloh projektové dokumentace. Dle výkazů materiálu projektu. Dle tabulky kubatur projektanta. 
2: Výkop zeminy tř. I  
3: 23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</si>
  <si>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</si>
  <si>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</si>
  <si>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52</t>
  </si>
  <si>
    <t>Zřízení drážního svršku</t>
  </si>
  <si>
    <t>512550</t>
  </si>
  <si>
    <t>KOLEJOVÉ LOŽE - ZŘÍZENÍ Z KAMENIVA HRUBÉHO DRCENÉHO (ŠTĚRK)</t>
  </si>
  <si>
    <t>1: Dle technické zprávy, výkresových příloh projektové dokumentace. Dle výkazů materiálu projektu. Dle tabulky kubatur projektanta. 
2: Nové štěrkové lože fr. 31.5/63 
3: 66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</si>
  <si>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</si>
  <si>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513550</t>
  </si>
  <si>
    <t>KOLEJOVÉ LOŽE - DOPLNĚNÍ Z KAMENIVA HRUBÉHO DRCENÉHO (ŠTĚRK)</t>
  </si>
  <si>
    <t>1: Dle technické zprávy, výkresových příloh projektové dokumentace. Dle výkazů materiálu projektu. Dle tabulky kubatur projektanta. 
2: Dosypání štěrkového lože fr.31.5/63 (SVÚ - 0,15 m3 na m) 
3: 35,5</t>
  </si>
  <si>
    <t>52D331</t>
  </si>
  <si>
    <t>KOLEJ R 65 REGENEROVANÁ, ROZD. "U", BEZSTYKOVÁ, PR. BET. PODKLADNICOVÝ, UP. TUHÉ</t>
  </si>
  <si>
    <t>m</t>
  </si>
  <si>
    <t>1: Dle technické zprávy, výkresových příloh projektové dokumentace. Dle výkazů materiálu projektu. Dle tabulky kubatur projektanta. 
2: Kolejový rošt kolej R65, upevnění tuhé podkladnicové ŽS4 (s antikorozní úpravou pod přejezdem - 5.4 m), pražce dl. 2.42 m, rozdělení "u" 
3: 30</t>
  </si>
  <si>
    <t>1. Položka obsahuje: 
 – ověření kvality vyzískaných materiálů s případnou regenerací do předpisového stavu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</si>
  <si>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542121</t>
  </si>
  <si>
    <t>SMĚROVÉ A VÝŠKOVÉ VYROVNÁNÍ KOLEJE NA PRAŽCÍCH BETONOVÝCH DO 0,05 M</t>
  </si>
  <si>
    <t>1: Dle technické zprávy, výkresových příloh projektové dokumentace. Dle výkazů materiálu projektu. Dle tabulky kubatur projektanta. 
2: Směrová a výšková úprava stávající koleje na beton. pražcích (2x bez délky přejezdové konstrukce + 1x celé)  
3: 215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</si>
  <si>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</si>
  <si>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545111</t>
  </si>
  <si>
    <t>SVAR KOLEJNIC (STEJNÉHO TVARU) 60 E2, R 65 JEDNOTLIVĚ</t>
  </si>
  <si>
    <t>kus</t>
  </si>
  <si>
    <t>1: Dle technické zprávy, výkresových příloh projektové dokumentace. Dle výkazů materiálu projektu. Dle tabulky kubatur projektanta. 
2: Svary termitem 
3: 2*2</t>
  </si>
  <si>
    <t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</si>
  <si>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7</t>
  </si>
  <si>
    <t>549311</t>
  </si>
  <si>
    <t>ZRUŠENÍ A ZNOVUZŘÍZENÍ BEZSTYKOVÉ KOLEJE NA NEDEMONTOVANÝCH ÚSECÍCH V KOLEJI</t>
  </si>
  <si>
    <t>1: Dle technické zprávy, výkresových příloh projektové dokumentace. Dle výkazů materiálu projektu. Dle tabulky kubatur projektanta. 
2: Úprava bezstykové koleje – úprava upínací teploty ve stávající koleji 
3: 100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</si>
  <si>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</si>
  <si>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8</t>
  </si>
  <si>
    <t>549510</t>
  </si>
  <si>
    <t>ŘEZÁNÍ KOLEJNIC BEZ OHLEDU NA TVAR</t>
  </si>
  <si>
    <t>1: Dle technické zprávy, výkresových příloh projektové dokumentace. Dle výkazů materiálu projektu. Dle tabulky kubatur projektanta. 
2: Řezání kolejnic 
3: 2*2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</si>
  <si>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</si>
  <si>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R549331</t>
  </si>
  <si>
    <t>ZŘÍZENÍ BEZSTYKOVÉ KOLEJE NA NOVÝCH ÚSECÍCH V KOLEJI</t>
  </si>
  <si>
    <t>1: Dle technické zprávy, výkresových příloh projektové dokumentace. Dle výkazů materiálu projektu. Dle tabulky kubatur projektanta. 
2: Zřízení BK v nové koleji 
3: 30</t>
  </si>
  <si>
    <t>1. Položka obsahuje:   
 - úprava dilatačních spár a následné utažení upevňovadel   
 - montážní přípravky na zajištění podmínek daných předpisem SŽDC S 3/2, zejména dodržení upínací teploty   
 - směrovou a výškovou úpravu koleje   
 - podbíjení pražců, vyrovnání nivelety koleje nebo výhybkové konstrukce do 50 mm při zapojování na novostavbu (přechodový úsek)   
 - příplatky za ztížené podmínky při práci v koleji, např. překážky po stranách koleje, práci v tunelu ap.   
2. Položka neobsahuje:   
 - případné doplnění kolejového lože   
 - svary   
3. Způsob měření:   
Měří se délka koleje ve smyslu ČSN 73 6360, tj. v ose koleje.</t>
  </si>
  <si>
    <t>90</t>
  </si>
  <si>
    <t>Ostatní konstrukce a práce</t>
  </si>
  <si>
    <t>925120</t>
  </si>
  <si>
    <t>DRÁŽNÍ STEZKY Z DRTI TL. PŘES 50 MM</t>
  </si>
  <si>
    <t>M2</t>
  </si>
  <si>
    <t>1: Dle technické zprávy, výkresových příloh projektové dokumentace. Dle výkazů materiálu projektu. Dle tabulky kubatur projektanta. 
2: drážní stezky fr. 4/8 tl.100 mm 
3: 55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</si>
  <si>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</si>
  <si>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11</t>
  </si>
  <si>
    <t>R02940</t>
  </si>
  <si>
    <t>GEOMETRICKÉ ZAJIŠTĚNÍ KOLEJE (PROJEKT, ZAMĚŘENÍ, ZNAČKY)</t>
  </si>
  <si>
    <t>kpl</t>
  </si>
  <si>
    <t>1: Dle technické zprávy, výkresových příloh projektové dokumentace. Dle výkazů materiálu projektu. Dle tabulky kubatur projektanta. 
2: Geometrické zajištění koleje (projekt, zaměření, značky) 
3: 1</t>
  </si>
  <si>
    <t>zahrnuje veškeré náklady spojené s objednatelem požadovanými pracemi</t>
  </si>
  <si>
    <t>92</t>
  </si>
  <si>
    <t>Doplňující konstrukce a práce</t>
  </si>
  <si>
    <t>12</t>
  </si>
  <si>
    <t>921930</t>
  </si>
  <si>
    <t>ANTIKOROZNÍ PROVEDENÍ UPEVŇOVADEL A JINÉHO DROBNÉHO KOLEJIVA</t>
  </si>
  <si>
    <t>1: Dle technické zprávy, výkresových příloh projektové dokumentace. Dle výkazů materiálu projektu. Dle tabulky kubatur projektanta. 
2: Kolejový rošt kolej R65, upevnění tuhé podkladnicové ŽS4 (s antikorozní úpravou pod přejezdem - 5.4 m), pražce dl. 2.42 m, rozdělení "u" 
3: 5,4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</si>
  <si>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</si>
  <si>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13</t>
  </si>
  <si>
    <t>923382</t>
  </si>
  <si>
    <t>VZDÁLENOSTNÍ UPOZORŇOVADLO - ZÁKLADNÍ TABULE Z UŽITÉHO MATERIÁLU</t>
  </si>
  <si>
    <t>1: Dle technické zprávy, výkresových příloh projektové dokumentace. Dle výkazů materiálu projektu. Dle tabulky kubatur projektanta. 
2: demontáž a opětovná montáž návěsti Vlak se blíží k samostatné předvěsti vč. betonového základu a sloupku 
3: 1</t>
  </si>
  <si>
    <t>1. Položka obsahuje: 
 – dodávku a montáž návěsti v příslušném provedení na sloupek, popř. jinou podpůrnou konstrukci včetně upevňovacího a pomocného materiálu 
 – protikorozní úpravu, není-li tato provedena již z výroby nebo daná vlastnostmi použitého materiálu 
 – odrazky nebo retroreflexní fólie 
2. Položka neobsahuje: 
 – nosnou konstrukci, např. sloupek, konzolu apod. včetně základu a zemních prácí 
3. Způsob měření: 
Udává se počet kusů kompletní konstrukce nebo práce.</t>
  </si>
  <si>
    <t>14</t>
  </si>
  <si>
    <t>923822</t>
  </si>
  <si>
    <t>SLOUPEK DN 60 PRO NÁVĚST  Z UŽITÉHO MATERIÁLU</t>
  </si>
  <si>
    <t>1. Položka obsahuje: 
 – dodání a osazení sloupku v příslušném provedení včetně základu nebo patky a zemních prací 
 – protikorozní úpravu, není-li tato provedena již z výroby nebo daná vlastnostmi použitého materiálu 
2. Položka neobsahuje: 
 X 
3. Způsob měření: 
Udává se počet kusů kompletní konstrukce nebo práce.</t>
  </si>
  <si>
    <t>96</t>
  </si>
  <si>
    <t>Bourání a demontáže</t>
  </si>
  <si>
    <t>15</t>
  </si>
  <si>
    <t>965010</t>
  </si>
  <si>
    <t>ODSTRANĚNÍ KOLEJOVÉHO LOŽE A DRÁŽNÍCH STEZEK</t>
  </si>
  <si>
    <t>1: Dle technické zprávy, výkresových příloh projektové dokumentace. Dle výkazů materiálu projektu. Dle tabulky kubatur projektanta. 
2: Demontáž - staré štěrkové lože (štěrk čistý) 
3: 88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</si>
  <si>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</si>
  <si>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16</t>
  </si>
  <si>
    <t>965113</t>
  </si>
  <si>
    <t>DEMONTÁŽ KOLEJE NA BETONOVÝCH PRAŽCÍCH DO KOLEJOVÝCH POLÍ S ODVOZEM NA MONTÁŽNÍ ZÁKLADNU S NÁSLEDNÝM ROZEBRÁNÍM</t>
  </si>
  <si>
    <t>1: Dle technické zprávy, výkresových příloh projektové dokumentace. Dle výkazů materiálu projektu. Dle tabulky kubatur projektanta. 
2: Demontáž - kolej. rošt R65, pražce beton, rozdělení "c" 
3: 30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</si>
  <si>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 
 2. Položka neobsahuje: 
 – odvoz nevyhovujícího materiálu na likvidaci 
 – poplatky za likvidaci odpadů, nacení se položkami ze ssd 0 
3. Způsob měření: 
Měří se délka koleje ve smyslu ČSN 73 6360, tj. v ose koleje.</t>
  </si>
  <si>
    <t>17</t>
  </si>
  <si>
    <t>965841</t>
  </si>
  <si>
    <t>DEMONTÁŽ JAKÉKOLIV NÁVĚSTI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</si>
  <si>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</si>
  <si>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18</t>
  </si>
  <si>
    <t>96615</t>
  </si>
  <si>
    <t>BOURÁNÍ KONSTRUKCÍ Z PROSTÉHO BETONU</t>
  </si>
  <si>
    <t>1: Dle technické zprávy, výkresových příloh projektové dokumentace. Dle výkazů materiálu projektu. Dle tabulky kubatur projektanta. 
2: Demontáž betonových prvků, betonová deska pod pražci předpoklad tl. 300mm 
3: 10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</si>
  <si>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</si>
  <si>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995</t>
  </si>
  <si>
    <t>Poplatky za skládky</t>
  </si>
  <si>
    <t>19</t>
  </si>
  <si>
    <t>R015111</t>
  </si>
  <si>
    <t>POPLATKY ZA LIKVIDACŮ ODPADŮ NEKONTAMINOVANÝCH - 17 05 04 VYTĚŽENÉ ZEMINY A HORNINY - I. TŘÍDA - TĚŽITELNOSTI, VČ. DOPRAVY NA SKLÁDKU A MANIPULACE</t>
  </si>
  <si>
    <t>T</t>
  </si>
  <si>
    <t>1: Dle technické zprávy, výkresových příloh projektové dokumentace. Dle výkazů materiálu projektu. Dle tabulky kubatur projektanta. 
2: Výkop zeminy tř. I  
3: 23*1,9</t>
  </si>
  <si>
    <t>1. Položka obsahuje:   - veškeré poplatky provozovateli skládky, recyklační linky nebo jiného zařízení na zpracování nebo likvidaci odpadů související s převzetím, uložením, zpracováním nebo likvidací odpadu      
- náklady spojené s dopravou odpadu z místa stavby na místo převzetí provozovatelem skládky, recyklační linky nebo jiného zařízení na zpracování a likvidaci odpadů, veškerou manipulaci s odpadem 2. Způsob měření:      
Tunou se rozumí hmotnost odpadu vytříděného v souladu se zákonem č. 185/2001 Sb., o nakládání s odpady, v platném znění.</t>
  </si>
  <si>
    <t>20</t>
  </si>
  <si>
    <t>R015140</t>
  </si>
  <si>
    <t>POPLATKY ZA LIKVIDACŮ ODPADŮ NEKONTAMINOVANÝCH - 17 01 01 BETON Z DEMOLIC OBJEKTŮ, ZÁKLADŮ TV - VČ. DOPRAVY NA SKLÁDKU A MANIPULACE</t>
  </si>
  <si>
    <t>1: Dle technické zprávy, výkresových příloh projektové dokumentace. Dle výkazů materiálu projektu. Dle tabulky kubatur projektanta. 
2: Demontáž betonových prvků, betonová deska pod pražci předpoklad tl. 300mm 
3: 25</t>
  </si>
  <si>
    <t>21</t>
  </si>
  <si>
    <t>R015150</t>
  </si>
  <si>
    <t>POPLATKY ZA LIKVIDACI ODPADŮ - 17 05 08 ŠTĚRK Z KOLEJIŠTĚ (ODPAD PO RECYKLACI) - VČ. DOPRAVY</t>
  </si>
  <si>
    <t>1: Dle technické zprávy, výkresových příloh projektové dokumentace. Dle výkazů materiálu projektu. Dle tabulky kubatur projektanta. 
2: Demontáž - staré štěrkové lože (štěrk čistý) 
3: 88*2,1</t>
  </si>
  <si>
    <t>1. Položka obsahuje:   
 -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a likvidaci odpadů   
2. Způsob měření:   
Tunou se rozumí hmotnost odpadu vytříděného v souladu se zákonem č. 185/2001 Sb., o nakládání s odpady, v platném znění.</t>
  </si>
  <si>
    <t>22</t>
  </si>
  <si>
    <t>R015210</t>
  </si>
  <si>
    <t>POPLATKY ZA LIKVIDACI ODPADŮ - 17 01 01 ŽELEZNIČNÍ PRAŽCE BETONOVÉ - VČ. DOPRAVY NA SKLÁDKU A MANIPULACE</t>
  </si>
  <si>
    <t>1: Dle technické zprávy, výkresových příloh projektové dokumentace. Dle výkazů materiálu projektu. Dle tabulky kubatur projektanta. 
2: betonové pražce 
3: 13</t>
  </si>
  <si>
    <t>23</t>
  </si>
  <si>
    <t>R015250</t>
  </si>
  <si>
    <t>POPLATKY ZA LIKVIDACI ODPADŮ NEKONTAMINOVANÝCH - 17 02 03 POLYETYLENOVÉ PODLOŽKY (ŽEL. SVRŠEK) - VČ. DOPRAVY NA SKLÁDKU A MANIPULACE</t>
  </si>
  <si>
    <t>1: Dle technické zprávy, výkresových příloh projektové dokumentace. Dle výkazů materiálu projektu. Dle tabulky kubatur projektanta. 
2: PE podložky 
3: 0,01</t>
  </si>
  <si>
    <t>24</t>
  </si>
  <si>
    <t>R015265</t>
  </si>
  <si>
    <t>POPLATKY ZA LIKVIDACI ODPADŮ NEBEZPEČNÝCH - 17 02 04 PRYŽOVÉ PODLOŽKY (ŽEL. SVRŠEK) - VČ. DOPRAVY</t>
  </si>
  <si>
    <t>1: Dle technické zprávy, výkresových příloh projektové dokumentace. Dle výkazů materiálu projektu. Dle tabulky kubatur projektanta. 
2: pryž.podložky 
3: 0,02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</si>
  <si>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2. Položka neobsahuje:   
 -   
3. Způsob měření:   
Tunou se rozumí hmotnost odpadu vytříděného v souladu se zákonem č. 185/2001 Sb., o nakládání s odpady, v platném znění.</t>
  </si>
  <si>
    <t>25</t>
  </si>
  <si>
    <t>R015790</t>
  </si>
  <si>
    <t>POPLATKY ZA LIKVIDACŮ ODPADŮ - 17 04 05 ŽELEZO A OCEL VČ. DOPRAVY NA SKLÁDKU A MANIPULACE</t>
  </si>
  <si>
    <t>1: Dle technické zprávy, výkresových příloh projektové dokumentace. Dle výkazů materiálu projektu. Dle tabulky kubatur projektanta. 
2: kolejnice a drobné kolejivo 
3: 3,7+1,7</t>
  </si>
  <si>
    <t>1: Dle technické zprávy, výkresových příloh projektové dokumentace. Dle výkazů materiálu projektu. Dle tabulky kubatur projektanta. 
2: 3.podbití s dosypáním ŠL 0.15 m3/m 
3: 11,4</t>
  </si>
  <si>
    <t>542312</t>
  </si>
  <si>
    <t>NÁSLEDNÁ ÚPRAVA SMĚROVÉHO A VÝŠKOVÉHO USPOŘÁDÁNÍ KOLEJE - PRAŽCE BETONOVÉ</t>
  </si>
  <si>
    <t>M</t>
  </si>
  <si>
    <t>1: Dle technické zprávy, výkresových příloh projektové dokumentace. Dle výkazů materiálu projektu. Dle tabulky kubatur projektanta. 
2: 3.podbití s dosypáním ŠL 0.15 m3/m 
3: 76</t>
  </si>
  <si>
    <t>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Způsob měření: 
- Měří se délka koleje ve smyslu ČSN 73 6360, tj. v ose koleje.</t>
  </si>
  <si>
    <t>R037101</t>
  </si>
  <si>
    <t>R542900</t>
  </si>
  <si>
    <t>DOPRAVA MECHANIZACE</t>
  </si>
  <si>
    <t>SOUBOR</t>
  </si>
  <si>
    <t>Potřebná mechanizace pro provedení 3.podbití 
1</t>
  </si>
  <si>
    <t>Doprava mechanizace na stavbu a zpět</t>
  </si>
  <si>
    <t>921940</t>
  </si>
  <si>
    <t>MONTÁŽ PŘEJEZDU NEBO PŘECHODU Z JAKÝCHKOLIV VYZÍSKANÝCH NEBO REGENEROVANÝCH DÍLCŮ</t>
  </si>
  <si>
    <t>1: Dle technické zprávy, výkresových příloh projektové dokumentace. Dle výkazů materiálu projektu. Dle tabulky kubatur projektanta. 
2: demontáž přejezdu pro provedení 3.podbití 
3: 19,7</t>
  </si>
  <si>
    <t>1. Položka obsahuje: 
 – dodání a pokládka panelů včetně lože 
 – příplatky za ztížené podmínky vyskytující se při zřízení kolejových vah, např. za překážky na straně koleje apod. 
2. Položka neobsahuje: 
 – zřízení, pronájem a odstranění dopravního značení objízdné trasy 
 – úpravy koleje (např. posun pražců, doplnění kolejového lože, směrová a výšková úprava) 
 – silniční panely v přechodu těles a prefabrikované základy pod závěrnými zídkami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</si>
  <si>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965311</t>
  </si>
  <si>
    <t>ROZEBRÁNÍ PŘEJEZDU, PŘECHODU Z DÍLCŮ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</si>
  <si>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</si>
  <si>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Ostatní konstrukce a práce - 3.podbití</t>
  </si>
  <si>
    <t>Pomocné práce pro realizaci 3.podbití (zřízení nebo zajištění objížďky a přístupové cesty, demontáže a zpětné montáže konstrukcí a systémů překážejících realizaci)</t>
  </si>
  <si>
    <t>Pomocné práce pro realizaci 3.podbití (zřízení nebo zajištění objížďky a přístupové cesty, demontáže a zpětné montáže konstrukcí a systémů překážejících realizaci)
1</t>
  </si>
  <si>
    <t>Pomocné práce pro realizaci 3.podbití (zřízení nebo zajištění objížďky a přístupové cesty, demontáže a zpětné montáže konstrukcí a systémů překážejících realizaci). Položka nezahrnuje demontáž a zpětnou montáž přejezdu (vykazuje se samostatně).</t>
  </si>
  <si>
    <r>
      <t xml:space="preserve">Evidenční položka  </t>
    </r>
    <r>
      <rPr>
        <b/>
        <sz val="10"/>
        <color rgb="FFFF0000"/>
        <rFont val="Arial"/>
        <family val="2"/>
        <charset val="238"/>
      </rPr>
      <t xml:space="preserve"> Nevyplňovat ! Položka viz SO 90-90 !</t>
    </r>
  </si>
  <si>
    <r>
      <t xml:space="preserve">Evidenční položka   </t>
    </r>
    <r>
      <rPr>
        <b/>
        <sz val="10"/>
        <color rgb="FFFF0000"/>
        <rFont val="Arial"/>
        <family val="2"/>
        <charset val="238"/>
      </rPr>
      <t>Nevyplňovat ! Položka viz SO 90-90 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</si>
</sst>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9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</cellStyleXfs>
  <cellXfs count="38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applyFont="1" applyBorder="1" applyAlignment="1">
      <alignment wrapText="1"/>
    </xf>
    <xf numFmtId="0" fontId="5" fillId="0" borderId="1" xfId="6" applyFont="1" applyBorder="1" applyAlignment="1">
      <alignment horizontal="left" vertical="center" wrapText="1"/>
    </xf>
    <xf numFmtId="0" fontId="0" fillId="0" borderId="1" xfId="6" applyFont="1" applyBorder="1" applyAlignment="1">
      <alignment horizontal="left" vertical="center" wrapText="1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8" fillId="0" borderId="1" xfId="6" applyFont="1" applyBorder="1" applyAlignment="1">
      <alignment horizontal="left" vertical="center" wrapText="1"/>
    </xf>
  </cellXfs>
  <cellStyles count="7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Percent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39"/>
  <sheetViews>
    <sheetView tabSelected="1" topLeftCell="B1" zoomScale="80" zoomScaleNormal="80" workbookViewId="0">
      <pane ySplit="8" topLeftCell="A84" activePane="bottomLeft" state="frozen"/>
      <selection pane="bottomLeft" activeCell="E114" sqref="E114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5" max="18" width="9.17968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16</v>
      </c>
    </row>
    <row r="2" spans="1:18" ht="25" customHeight="1" x14ac:dyDescent="0.25">
      <c r="B2" s="1"/>
      <c r="C2" s="1"/>
      <c r="D2" s="1"/>
      <c r="E2" s="2" t="s">
        <v>3</v>
      </c>
      <c r="F2" s="1"/>
      <c r="G2" s="1"/>
      <c r="H2" s="5"/>
      <c r="I2" s="5"/>
      <c r="O2">
        <f>0+O9+O14+O47+O56+O69+O86</f>
        <v>0</v>
      </c>
      <c r="P2" t="s">
        <v>16</v>
      </c>
    </row>
    <row r="3" spans="1:18" ht="15" customHeight="1" x14ac:dyDescent="0.3">
      <c r="A3" t="s">
        <v>1</v>
      </c>
      <c r="B3" s="7" t="s">
        <v>4</v>
      </c>
      <c r="C3" s="33" t="s">
        <v>5</v>
      </c>
      <c r="D3" s="34"/>
      <c r="E3" s="8" t="s">
        <v>6</v>
      </c>
      <c r="F3" s="1"/>
      <c r="G3" s="4"/>
      <c r="H3" s="3" t="s">
        <v>18</v>
      </c>
      <c r="I3" s="28">
        <f>0+I9+I14+I47+I56+I69+I86+I115</f>
        <v>0</v>
      </c>
      <c r="O3" t="s">
        <v>13</v>
      </c>
      <c r="P3" t="s">
        <v>17</v>
      </c>
    </row>
    <row r="4" spans="1:18" ht="15" customHeight="1" x14ac:dyDescent="0.3">
      <c r="A4" t="s">
        <v>7</v>
      </c>
      <c r="B4" s="7" t="s">
        <v>8</v>
      </c>
      <c r="C4" s="33" t="s">
        <v>9</v>
      </c>
      <c r="D4" s="34"/>
      <c r="E4" s="8" t="s">
        <v>10</v>
      </c>
      <c r="F4" s="1"/>
      <c r="G4" s="1"/>
      <c r="H4" s="6"/>
      <c r="I4" s="6"/>
      <c r="O4" t="s">
        <v>14</v>
      </c>
      <c r="P4" t="s">
        <v>17</v>
      </c>
    </row>
    <row r="5" spans="1:18" ht="12.75" customHeight="1" x14ac:dyDescent="0.3">
      <c r="A5" t="s">
        <v>11</v>
      </c>
      <c r="B5" s="10" t="s">
        <v>12</v>
      </c>
      <c r="C5" s="35" t="s">
        <v>18</v>
      </c>
      <c r="D5" s="36"/>
      <c r="E5" s="11" t="s">
        <v>10</v>
      </c>
      <c r="F5" s="5"/>
      <c r="G5" s="5"/>
      <c r="H5" s="5"/>
      <c r="I5" s="5"/>
      <c r="O5" t="s">
        <v>15</v>
      </c>
      <c r="P5" t="s">
        <v>17</v>
      </c>
    </row>
    <row r="6" spans="1:18" ht="12.75" customHeight="1" x14ac:dyDescent="0.25">
      <c r="A6" s="32" t="s">
        <v>19</v>
      </c>
      <c r="B6" s="32" t="s">
        <v>21</v>
      </c>
      <c r="C6" s="32" t="s">
        <v>23</v>
      </c>
      <c r="D6" s="32" t="s">
        <v>24</v>
      </c>
      <c r="E6" s="32" t="s">
        <v>25</v>
      </c>
      <c r="F6" s="32" t="s">
        <v>27</v>
      </c>
      <c r="G6" s="32" t="s">
        <v>29</v>
      </c>
      <c r="H6" s="32" t="s">
        <v>31</v>
      </c>
      <c r="I6" s="32"/>
    </row>
    <row r="7" spans="1:18" ht="12.75" customHeight="1" x14ac:dyDescent="0.25">
      <c r="A7" s="32"/>
      <c r="B7" s="32"/>
      <c r="C7" s="32"/>
      <c r="D7" s="32"/>
      <c r="E7" s="32"/>
      <c r="F7" s="32"/>
      <c r="G7" s="32"/>
      <c r="H7" s="9" t="s">
        <v>32</v>
      </c>
      <c r="I7" s="9" t="s">
        <v>34</v>
      </c>
    </row>
    <row r="8" spans="1:18" ht="12.75" customHeight="1" x14ac:dyDescent="0.25">
      <c r="A8" s="9" t="s">
        <v>20</v>
      </c>
      <c r="B8" s="9" t="s">
        <v>22</v>
      </c>
      <c r="C8" s="9" t="s">
        <v>17</v>
      </c>
      <c r="D8" s="9" t="s">
        <v>16</v>
      </c>
      <c r="E8" s="9" t="s">
        <v>26</v>
      </c>
      <c r="F8" s="9" t="s">
        <v>28</v>
      </c>
      <c r="G8" s="9" t="s">
        <v>30</v>
      </c>
      <c r="H8" s="9" t="s">
        <v>33</v>
      </c>
      <c r="I8" s="9" t="s">
        <v>35</v>
      </c>
    </row>
    <row r="9" spans="1:18" ht="12.75" customHeight="1" x14ac:dyDescent="0.3">
      <c r="A9" s="13" t="s">
        <v>36</v>
      </c>
      <c r="B9" s="13"/>
      <c r="C9" s="14" t="s">
        <v>35</v>
      </c>
      <c r="D9" s="13"/>
      <c r="E9" s="15" t="s">
        <v>37</v>
      </c>
      <c r="F9" s="13"/>
      <c r="G9" s="13"/>
      <c r="H9" s="13"/>
      <c r="I9" s="16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ht="12.5" x14ac:dyDescent="0.25">
      <c r="A10" s="12" t="s">
        <v>38</v>
      </c>
      <c r="B10" s="17" t="s">
        <v>22</v>
      </c>
      <c r="C10" s="17" t="s">
        <v>39</v>
      </c>
      <c r="D10" s="12" t="s">
        <v>40</v>
      </c>
      <c r="E10" s="18" t="s">
        <v>41</v>
      </c>
      <c r="F10" s="19" t="s">
        <v>42</v>
      </c>
      <c r="G10" s="20">
        <v>23</v>
      </c>
      <c r="H10" s="21"/>
      <c r="I10" s="21">
        <f>ROUND(ROUND(H10,2)*ROUND(G10,3),2)</f>
        <v>0</v>
      </c>
      <c r="O10">
        <f>(I10*21)/100</f>
        <v>0</v>
      </c>
      <c r="P10" t="s">
        <v>17</v>
      </c>
    </row>
    <row r="11" spans="1:18" ht="12.5" x14ac:dyDescent="0.25">
      <c r="A11" s="22" t="s">
        <v>43</v>
      </c>
      <c r="E11" s="23" t="s">
        <v>40</v>
      </c>
    </row>
    <row r="12" spans="1:18" ht="65" x14ac:dyDescent="0.25">
      <c r="A12" s="24" t="s">
        <v>44</v>
      </c>
      <c r="E12" s="25" t="s">
        <v>45</v>
      </c>
    </row>
    <row r="13" spans="1:18" ht="362.5" x14ac:dyDescent="0.25">
      <c r="A13" t="s">
        <v>46</v>
      </c>
      <c r="E13" s="23" t="s">
        <v>47</v>
      </c>
    </row>
    <row r="14" spans="1:18" ht="12.75" customHeight="1" x14ac:dyDescent="0.3">
      <c r="A14" s="5" t="s">
        <v>36</v>
      </c>
      <c r="B14" s="5"/>
      <c r="C14" s="26" t="s">
        <v>48</v>
      </c>
      <c r="D14" s="5"/>
      <c r="E14" s="15" t="s">
        <v>49</v>
      </c>
      <c r="F14" s="5"/>
      <c r="G14" s="5"/>
      <c r="H14" s="5"/>
      <c r="I14" s="27">
        <f>0+Q14</f>
        <v>0</v>
      </c>
      <c r="O14">
        <f>0+R14</f>
        <v>0</v>
      </c>
      <c r="Q14">
        <f>0+I15+I19+I23+I27+I31+I35+I39+I43</f>
        <v>0</v>
      </c>
      <c r="R14">
        <f>0+O15+O19+O23+O27+O31+O35+O39+O43</f>
        <v>0</v>
      </c>
    </row>
    <row r="15" spans="1:18" ht="12.5" x14ac:dyDescent="0.25">
      <c r="A15" s="12" t="s">
        <v>38</v>
      </c>
      <c r="B15" s="17" t="s">
        <v>17</v>
      </c>
      <c r="C15" s="17" t="s">
        <v>50</v>
      </c>
      <c r="D15" s="12" t="s">
        <v>40</v>
      </c>
      <c r="E15" s="18" t="s">
        <v>51</v>
      </c>
      <c r="F15" s="19" t="s">
        <v>42</v>
      </c>
      <c r="G15" s="20">
        <v>66</v>
      </c>
      <c r="H15" s="21"/>
      <c r="I15" s="21">
        <f>ROUND(ROUND(H15,2)*ROUND(G15,3),2)</f>
        <v>0</v>
      </c>
      <c r="O15">
        <f>(I15*21)/100</f>
        <v>0</v>
      </c>
      <c r="P15" t="s">
        <v>17</v>
      </c>
    </row>
    <row r="16" spans="1:18" ht="12.5" x14ac:dyDescent="0.25">
      <c r="A16" s="22" t="s">
        <v>43</v>
      </c>
      <c r="E16" s="23" t="s">
        <v>40</v>
      </c>
    </row>
    <row r="17" spans="1:16" ht="65" x14ac:dyDescent="0.25">
      <c r="A17" s="24" t="s">
        <v>44</v>
      </c>
      <c r="E17" s="25" t="s">
        <v>52</v>
      </c>
    </row>
    <row r="18" spans="1:16" ht="87.5" x14ac:dyDescent="0.25">
      <c r="A18" t="s">
        <v>46</v>
      </c>
      <c r="E18" s="23" t="s">
        <v>53</v>
      </c>
    </row>
    <row r="19" spans="1:16" ht="12.5" x14ac:dyDescent="0.25">
      <c r="A19" s="12" t="s">
        <v>38</v>
      </c>
      <c r="B19" s="17" t="s">
        <v>16</v>
      </c>
      <c r="C19" s="17" t="s">
        <v>54</v>
      </c>
      <c r="D19" s="12" t="s">
        <v>40</v>
      </c>
      <c r="E19" s="18" t="s">
        <v>55</v>
      </c>
      <c r="F19" s="19" t="s">
        <v>42</v>
      </c>
      <c r="G19" s="20">
        <v>35.5</v>
      </c>
      <c r="H19" s="21"/>
      <c r="I19" s="21">
        <f>ROUND(ROUND(H19,2)*ROUND(G19,3),2)</f>
        <v>0</v>
      </c>
      <c r="O19">
        <f>(I19*21)/100</f>
        <v>0</v>
      </c>
      <c r="P19" t="s">
        <v>17</v>
      </c>
    </row>
    <row r="20" spans="1:16" ht="12.5" x14ac:dyDescent="0.25">
      <c r="A20" s="22" t="s">
        <v>43</v>
      </c>
      <c r="E20" s="23" t="s">
        <v>40</v>
      </c>
    </row>
    <row r="21" spans="1:16" ht="65" x14ac:dyDescent="0.25">
      <c r="A21" s="24" t="s">
        <v>44</v>
      </c>
      <c r="E21" s="25" t="s">
        <v>56</v>
      </c>
    </row>
    <row r="22" spans="1:16" ht="87.5" x14ac:dyDescent="0.25">
      <c r="A22" t="s">
        <v>46</v>
      </c>
      <c r="E22" s="23" t="s">
        <v>53</v>
      </c>
    </row>
    <row r="23" spans="1:16" ht="25" x14ac:dyDescent="0.25">
      <c r="A23" s="12" t="s">
        <v>38</v>
      </c>
      <c r="B23" s="17" t="s">
        <v>26</v>
      </c>
      <c r="C23" s="17" t="s">
        <v>57</v>
      </c>
      <c r="D23" s="12" t="s">
        <v>40</v>
      </c>
      <c r="E23" s="18" t="s">
        <v>58</v>
      </c>
      <c r="F23" s="19" t="s">
        <v>59</v>
      </c>
      <c r="G23" s="20">
        <v>30</v>
      </c>
      <c r="H23" s="21"/>
      <c r="I23" s="21">
        <f>ROUND(ROUND(H23,2)*ROUND(G23,3),2)</f>
        <v>0</v>
      </c>
      <c r="O23">
        <f>(I23*21)/100</f>
        <v>0</v>
      </c>
      <c r="P23" t="s">
        <v>17</v>
      </c>
    </row>
    <row r="24" spans="1:16" ht="12.5" x14ac:dyDescent="0.25">
      <c r="A24" s="22" t="s">
        <v>43</v>
      </c>
      <c r="E24" s="23" t="s">
        <v>40</v>
      </c>
    </row>
    <row r="25" spans="1:16" ht="78" x14ac:dyDescent="0.25">
      <c r="A25" s="24" t="s">
        <v>44</v>
      </c>
      <c r="E25" s="25" t="s">
        <v>60</v>
      </c>
    </row>
    <row r="26" spans="1:16" ht="325" x14ac:dyDescent="0.25">
      <c r="A26" t="s">
        <v>46</v>
      </c>
      <c r="E26" s="23" t="s">
        <v>61</v>
      </c>
    </row>
    <row r="27" spans="1:16" ht="25" x14ac:dyDescent="0.25">
      <c r="A27" s="12" t="s">
        <v>38</v>
      </c>
      <c r="B27" s="17" t="s">
        <v>28</v>
      </c>
      <c r="C27" s="17" t="s">
        <v>62</v>
      </c>
      <c r="D27" s="12" t="s">
        <v>40</v>
      </c>
      <c r="E27" s="18" t="s">
        <v>63</v>
      </c>
      <c r="F27" s="19" t="s">
        <v>59</v>
      </c>
      <c r="G27" s="20">
        <v>215</v>
      </c>
      <c r="H27" s="21"/>
      <c r="I27" s="21">
        <f>ROUND(ROUND(H27,2)*ROUND(G27,3),2)</f>
        <v>0</v>
      </c>
      <c r="O27">
        <f>(I27*21)/100</f>
        <v>0</v>
      </c>
      <c r="P27" t="s">
        <v>17</v>
      </c>
    </row>
    <row r="28" spans="1:16" ht="12.5" x14ac:dyDescent="0.25">
      <c r="A28" s="22" t="s">
        <v>43</v>
      </c>
      <c r="E28" s="23" t="s">
        <v>40</v>
      </c>
    </row>
    <row r="29" spans="1:16" ht="78" x14ac:dyDescent="0.25">
      <c r="A29" s="24" t="s">
        <v>44</v>
      </c>
      <c r="E29" s="25" t="s">
        <v>64</v>
      </c>
    </row>
    <row r="30" spans="1:16" ht="112.5" x14ac:dyDescent="0.25">
      <c r="A30" t="s">
        <v>46</v>
      </c>
      <c r="E30" s="23" t="s">
        <v>65</v>
      </c>
    </row>
    <row r="31" spans="1:16" ht="12.5" x14ac:dyDescent="0.25">
      <c r="A31" s="12" t="s">
        <v>38</v>
      </c>
      <c r="B31" s="17" t="s">
        <v>30</v>
      </c>
      <c r="C31" s="17" t="s">
        <v>66</v>
      </c>
      <c r="D31" s="12" t="s">
        <v>40</v>
      </c>
      <c r="E31" s="18" t="s">
        <v>67</v>
      </c>
      <c r="F31" s="19" t="s">
        <v>68</v>
      </c>
      <c r="G31" s="20">
        <v>4</v>
      </c>
      <c r="H31" s="21"/>
      <c r="I31" s="21">
        <f>ROUND(ROUND(H31,2)*ROUND(G31,3),2)</f>
        <v>0</v>
      </c>
      <c r="O31">
        <f>(I31*21)/100</f>
        <v>0</v>
      </c>
      <c r="P31" t="s">
        <v>17</v>
      </c>
    </row>
    <row r="32" spans="1:16" ht="12.5" x14ac:dyDescent="0.25">
      <c r="A32" s="22" t="s">
        <v>43</v>
      </c>
      <c r="E32" s="23" t="s">
        <v>40</v>
      </c>
    </row>
    <row r="33" spans="1:18" ht="65" x14ac:dyDescent="0.25">
      <c r="A33" s="24" t="s">
        <v>44</v>
      </c>
      <c r="E33" s="25" t="s">
        <v>69</v>
      </c>
    </row>
    <row r="34" spans="1:18" ht="250" x14ac:dyDescent="0.25">
      <c r="A34" t="s">
        <v>46</v>
      </c>
      <c r="E34" s="23" t="s">
        <v>70</v>
      </c>
    </row>
    <row r="35" spans="1:18" ht="25" x14ac:dyDescent="0.25">
      <c r="A35" s="12" t="s">
        <v>38</v>
      </c>
      <c r="B35" s="17" t="s">
        <v>71</v>
      </c>
      <c r="C35" s="17" t="s">
        <v>72</v>
      </c>
      <c r="D35" s="12" t="s">
        <v>40</v>
      </c>
      <c r="E35" s="18" t="s">
        <v>73</v>
      </c>
      <c r="F35" s="19" t="s">
        <v>59</v>
      </c>
      <c r="G35" s="20">
        <v>100</v>
      </c>
      <c r="H35" s="21"/>
      <c r="I35" s="21">
        <f>ROUND(ROUND(H35,2)*ROUND(G35,3),2)</f>
        <v>0</v>
      </c>
      <c r="O35">
        <f>(I35*21)/100</f>
        <v>0</v>
      </c>
      <c r="P35" t="s">
        <v>17</v>
      </c>
    </row>
    <row r="36" spans="1:18" ht="12.5" x14ac:dyDescent="0.25">
      <c r="A36" s="22" t="s">
        <v>43</v>
      </c>
      <c r="E36" s="23" t="s">
        <v>40</v>
      </c>
    </row>
    <row r="37" spans="1:18" ht="65" x14ac:dyDescent="0.25">
      <c r="A37" s="24" t="s">
        <v>44</v>
      </c>
      <c r="E37" s="25" t="s">
        <v>74</v>
      </c>
    </row>
    <row r="38" spans="1:18" ht="175" x14ac:dyDescent="0.25">
      <c r="A38" t="s">
        <v>46</v>
      </c>
      <c r="E38" s="23" t="s">
        <v>75</v>
      </c>
    </row>
    <row r="39" spans="1:18" ht="12.5" x14ac:dyDescent="0.25">
      <c r="A39" s="12" t="s">
        <v>38</v>
      </c>
      <c r="B39" s="17" t="s">
        <v>76</v>
      </c>
      <c r="C39" s="17" t="s">
        <v>77</v>
      </c>
      <c r="D39" s="12" t="s">
        <v>40</v>
      </c>
      <c r="E39" s="18" t="s">
        <v>78</v>
      </c>
      <c r="F39" s="19" t="s">
        <v>68</v>
      </c>
      <c r="G39" s="20">
        <v>4</v>
      </c>
      <c r="H39" s="21"/>
      <c r="I39" s="21">
        <f>ROUND(ROUND(H39,2)*ROUND(G39,3),2)</f>
        <v>0</v>
      </c>
      <c r="O39">
        <f>(I39*21)/100</f>
        <v>0</v>
      </c>
      <c r="P39" t="s">
        <v>17</v>
      </c>
    </row>
    <row r="40" spans="1:18" ht="12.5" x14ac:dyDescent="0.25">
      <c r="A40" s="22" t="s">
        <v>43</v>
      </c>
      <c r="E40" s="23" t="s">
        <v>40</v>
      </c>
    </row>
    <row r="41" spans="1:18" ht="65" x14ac:dyDescent="0.25">
      <c r="A41" s="24" t="s">
        <v>44</v>
      </c>
      <c r="E41" s="25" t="s">
        <v>79</v>
      </c>
    </row>
    <row r="42" spans="1:18" ht="100" x14ac:dyDescent="0.25">
      <c r="A42" t="s">
        <v>46</v>
      </c>
      <c r="E42" s="23" t="s">
        <v>80</v>
      </c>
    </row>
    <row r="43" spans="1:18" ht="12.5" x14ac:dyDescent="0.25">
      <c r="A43" s="12" t="s">
        <v>38</v>
      </c>
      <c r="B43" s="17" t="s">
        <v>33</v>
      </c>
      <c r="C43" s="17" t="s">
        <v>81</v>
      </c>
      <c r="D43" s="12" t="s">
        <v>40</v>
      </c>
      <c r="E43" s="18" t="s">
        <v>82</v>
      </c>
      <c r="F43" s="19" t="s">
        <v>59</v>
      </c>
      <c r="G43" s="20">
        <v>30</v>
      </c>
      <c r="H43" s="21"/>
      <c r="I43" s="21">
        <f>ROUND(ROUND(H43,2)*ROUND(G43,3),2)</f>
        <v>0</v>
      </c>
      <c r="O43">
        <f>(I43*21)/100</f>
        <v>0</v>
      </c>
      <c r="P43" t="s">
        <v>17</v>
      </c>
    </row>
    <row r="44" spans="1:18" ht="12.5" x14ac:dyDescent="0.25">
      <c r="A44" s="22" t="s">
        <v>43</v>
      </c>
      <c r="E44" s="23" t="s">
        <v>40</v>
      </c>
    </row>
    <row r="45" spans="1:18" ht="65" x14ac:dyDescent="0.25">
      <c r="A45" s="24" t="s">
        <v>44</v>
      </c>
      <c r="E45" s="25" t="s">
        <v>83</v>
      </c>
    </row>
    <row r="46" spans="1:18" ht="187.5" x14ac:dyDescent="0.25">
      <c r="A46" t="s">
        <v>46</v>
      </c>
      <c r="E46" s="23" t="s">
        <v>84</v>
      </c>
    </row>
    <row r="47" spans="1:18" ht="12.75" customHeight="1" x14ac:dyDescent="0.3">
      <c r="A47" s="5" t="s">
        <v>36</v>
      </c>
      <c r="B47" s="5"/>
      <c r="C47" s="26" t="s">
        <v>85</v>
      </c>
      <c r="D47" s="5"/>
      <c r="E47" s="15" t="s">
        <v>86</v>
      </c>
      <c r="F47" s="5"/>
      <c r="G47" s="5"/>
      <c r="H47" s="5"/>
      <c r="I47" s="27">
        <f>0+Q47</f>
        <v>0</v>
      </c>
      <c r="O47">
        <f>0+R47</f>
        <v>0</v>
      </c>
      <c r="Q47">
        <f>0+I48+I52</f>
        <v>0</v>
      </c>
      <c r="R47">
        <f>0+O48+O52</f>
        <v>0</v>
      </c>
    </row>
    <row r="48" spans="1:18" ht="12.5" x14ac:dyDescent="0.25">
      <c r="A48" s="12" t="s">
        <v>38</v>
      </c>
      <c r="B48" s="17" t="s">
        <v>35</v>
      </c>
      <c r="C48" s="17" t="s">
        <v>87</v>
      </c>
      <c r="D48" s="12" t="s">
        <v>40</v>
      </c>
      <c r="E48" s="18" t="s">
        <v>88</v>
      </c>
      <c r="F48" s="19" t="s">
        <v>89</v>
      </c>
      <c r="G48" s="20">
        <v>55</v>
      </c>
      <c r="H48" s="21"/>
      <c r="I48" s="21">
        <f>ROUND(ROUND(H48,2)*ROUND(G48,3),2)</f>
        <v>0</v>
      </c>
      <c r="O48">
        <f>(I48*21)/100</f>
        <v>0</v>
      </c>
      <c r="P48" t="s">
        <v>17</v>
      </c>
    </row>
    <row r="49" spans="1:18" ht="12.5" x14ac:dyDescent="0.25">
      <c r="A49" s="22" t="s">
        <v>43</v>
      </c>
      <c r="E49" s="23" t="s">
        <v>40</v>
      </c>
    </row>
    <row r="50" spans="1:18" ht="52" x14ac:dyDescent="0.25">
      <c r="A50" s="24" t="s">
        <v>44</v>
      </c>
      <c r="E50" s="25" t="s">
        <v>90</v>
      </c>
    </row>
    <row r="51" spans="1:18" ht="150" x14ac:dyDescent="0.25">
      <c r="A51" t="s">
        <v>46</v>
      </c>
      <c r="E51" s="23" t="s">
        <v>91</v>
      </c>
    </row>
    <row r="52" spans="1:18" ht="12.5" x14ac:dyDescent="0.25">
      <c r="A52" s="12" t="s">
        <v>38</v>
      </c>
      <c r="B52" s="17" t="s">
        <v>92</v>
      </c>
      <c r="C52" s="17" t="s">
        <v>93</v>
      </c>
      <c r="D52" s="12" t="s">
        <v>40</v>
      </c>
      <c r="E52" s="18" t="s">
        <v>94</v>
      </c>
      <c r="F52" s="19" t="s">
        <v>95</v>
      </c>
      <c r="G52" s="20">
        <v>1</v>
      </c>
      <c r="H52" s="21"/>
      <c r="I52" s="21">
        <f>ROUND(ROUND(H52,2)*ROUND(G52,3),2)</f>
        <v>0</v>
      </c>
      <c r="O52">
        <f>(I52*21)/100</f>
        <v>0</v>
      </c>
      <c r="P52" t="s">
        <v>17</v>
      </c>
    </row>
    <row r="53" spans="1:18" ht="12.5" x14ac:dyDescent="0.25">
      <c r="A53" s="22" t="s">
        <v>43</v>
      </c>
      <c r="E53" s="23" t="s">
        <v>40</v>
      </c>
    </row>
    <row r="54" spans="1:18" ht="65" x14ac:dyDescent="0.25">
      <c r="A54" s="24" t="s">
        <v>44</v>
      </c>
      <c r="E54" s="25" t="s">
        <v>96</v>
      </c>
    </row>
    <row r="55" spans="1:18" ht="12.5" x14ac:dyDescent="0.25">
      <c r="A55" t="s">
        <v>46</v>
      </c>
      <c r="E55" s="23" t="s">
        <v>97</v>
      </c>
    </row>
    <row r="56" spans="1:18" ht="12.75" customHeight="1" x14ac:dyDescent="0.3">
      <c r="A56" s="5" t="s">
        <v>36</v>
      </c>
      <c r="B56" s="5"/>
      <c r="C56" s="26" t="s">
        <v>98</v>
      </c>
      <c r="D56" s="5"/>
      <c r="E56" s="15" t="s">
        <v>99</v>
      </c>
      <c r="F56" s="5"/>
      <c r="G56" s="5"/>
      <c r="H56" s="5"/>
      <c r="I56" s="27">
        <f>0+Q56</f>
        <v>0</v>
      </c>
      <c r="O56">
        <f>0+R56</f>
        <v>0</v>
      </c>
      <c r="Q56">
        <f>0+I57+I61+I65</f>
        <v>0</v>
      </c>
      <c r="R56">
        <f>0+O57+O61+O65</f>
        <v>0</v>
      </c>
    </row>
    <row r="57" spans="1:18" ht="12.5" x14ac:dyDescent="0.25">
      <c r="A57" s="12" t="s">
        <v>38</v>
      </c>
      <c r="B57" s="17" t="s">
        <v>100</v>
      </c>
      <c r="C57" s="17" t="s">
        <v>101</v>
      </c>
      <c r="D57" s="12" t="s">
        <v>40</v>
      </c>
      <c r="E57" s="18" t="s">
        <v>102</v>
      </c>
      <c r="F57" s="19" t="s">
        <v>59</v>
      </c>
      <c r="G57" s="20">
        <v>5.4</v>
      </c>
      <c r="H57" s="21"/>
      <c r="I57" s="21">
        <f>ROUND(ROUND(H57,2)*ROUND(G57,3),2)</f>
        <v>0</v>
      </c>
      <c r="O57">
        <f>(I57*21)/100</f>
        <v>0</v>
      </c>
      <c r="P57" t="s">
        <v>17</v>
      </c>
    </row>
    <row r="58" spans="1:18" ht="12.5" x14ac:dyDescent="0.25">
      <c r="A58" s="22" t="s">
        <v>43</v>
      </c>
      <c r="E58" s="23" t="s">
        <v>40</v>
      </c>
    </row>
    <row r="59" spans="1:18" ht="91" x14ac:dyDescent="0.25">
      <c r="A59" s="24" t="s">
        <v>44</v>
      </c>
      <c r="E59" s="25" t="s">
        <v>103</v>
      </c>
    </row>
    <row r="60" spans="1:18" ht="137.5" x14ac:dyDescent="0.25">
      <c r="A60" t="s">
        <v>46</v>
      </c>
      <c r="E60" s="23" t="s">
        <v>104</v>
      </c>
    </row>
    <row r="61" spans="1:18" ht="25" x14ac:dyDescent="0.25">
      <c r="A61" s="12" t="s">
        <v>38</v>
      </c>
      <c r="B61" s="17" t="s">
        <v>105</v>
      </c>
      <c r="C61" s="17" t="s">
        <v>106</v>
      </c>
      <c r="D61" s="12" t="s">
        <v>40</v>
      </c>
      <c r="E61" s="18" t="s">
        <v>107</v>
      </c>
      <c r="F61" s="19" t="s">
        <v>68</v>
      </c>
      <c r="G61" s="20">
        <v>1</v>
      </c>
      <c r="H61" s="21"/>
      <c r="I61" s="21">
        <f>ROUND(ROUND(H61,2)*ROUND(G61,3),2)</f>
        <v>0</v>
      </c>
      <c r="O61">
        <f>(I61*21)/100</f>
        <v>0</v>
      </c>
      <c r="P61" t="s">
        <v>17</v>
      </c>
    </row>
    <row r="62" spans="1:18" ht="12.5" x14ac:dyDescent="0.25">
      <c r="A62" s="22" t="s">
        <v>43</v>
      </c>
      <c r="E62" s="23" t="s">
        <v>40</v>
      </c>
    </row>
    <row r="63" spans="1:18" ht="78" x14ac:dyDescent="0.25">
      <c r="A63" s="24" t="s">
        <v>44</v>
      </c>
      <c r="E63" s="25" t="s">
        <v>108</v>
      </c>
    </row>
    <row r="64" spans="1:18" ht="125" x14ac:dyDescent="0.25">
      <c r="A64" t="s">
        <v>46</v>
      </c>
      <c r="E64" s="23" t="s">
        <v>109</v>
      </c>
    </row>
    <row r="65" spans="1:18" ht="12.5" x14ac:dyDescent="0.25">
      <c r="A65" s="12" t="s">
        <v>38</v>
      </c>
      <c r="B65" s="17" t="s">
        <v>110</v>
      </c>
      <c r="C65" s="17" t="s">
        <v>111</v>
      </c>
      <c r="D65" s="12" t="s">
        <v>40</v>
      </c>
      <c r="E65" s="18" t="s">
        <v>112</v>
      </c>
      <c r="F65" s="19" t="s">
        <v>68</v>
      </c>
      <c r="G65" s="20">
        <v>1</v>
      </c>
      <c r="H65" s="21"/>
      <c r="I65" s="21">
        <f>ROUND(ROUND(H65,2)*ROUND(G65,3),2)</f>
        <v>0</v>
      </c>
      <c r="O65">
        <f>(I65*21)/100</f>
        <v>0</v>
      </c>
      <c r="P65" t="s">
        <v>17</v>
      </c>
    </row>
    <row r="66" spans="1:18" ht="12.5" x14ac:dyDescent="0.25">
      <c r="A66" s="22" t="s">
        <v>43</v>
      </c>
      <c r="E66" s="23" t="s">
        <v>40</v>
      </c>
    </row>
    <row r="67" spans="1:18" ht="78" x14ac:dyDescent="0.25">
      <c r="A67" s="24" t="s">
        <v>44</v>
      </c>
      <c r="E67" s="25" t="s">
        <v>108</v>
      </c>
    </row>
    <row r="68" spans="1:18" ht="112.5" x14ac:dyDescent="0.25">
      <c r="A68" t="s">
        <v>46</v>
      </c>
      <c r="E68" s="23" t="s">
        <v>113</v>
      </c>
    </row>
    <row r="69" spans="1:18" ht="12.75" customHeight="1" x14ac:dyDescent="0.3">
      <c r="A69" s="5" t="s">
        <v>36</v>
      </c>
      <c r="B69" s="5"/>
      <c r="C69" s="26" t="s">
        <v>114</v>
      </c>
      <c r="D69" s="5"/>
      <c r="E69" s="15" t="s">
        <v>115</v>
      </c>
      <c r="F69" s="5"/>
      <c r="G69" s="5"/>
      <c r="H69" s="5"/>
      <c r="I69" s="27">
        <f>0+Q69</f>
        <v>0</v>
      </c>
      <c r="O69">
        <f>0+R69</f>
        <v>0</v>
      </c>
      <c r="Q69">
        <f>0+I70+I74+I78+I82</f>
        <v>0</v>
      </c>
      <c r="R69">
        <f>0+O70+O74+O78+O82</f>
        <v>0</v>
      </c>
    </row>
    <row r="70" spans="1:18" ht="12.5" x14ac:dyDescent="0.25">
      <c r="A70" s="12" t="s">
        <v>38</v>
      </c>
      <c r="B70" s="17" t="s">
        <v>116</v>
      </c>
      <c r="C70" s="17" t="s">
        <v>117</v>
      </c>
      <c r="D70" s="12" t="s">
        <v>40</v>
      </c>
      <c r="E70" s="18" t="s">
        <v>118</v>
      </c>
      <c r="F70" s="19" t="s">
        <v>42</v>
      </c>
      <c r="G70" s="20">
        <v>88</v>
      </c>
      <c r="H70" s="21"/>
      <c r="I70" s="21">
        <f>ROUND(ROUND(H70,2)*ROUND(G70,3),2)</f>
        <v>0</v>
      </c>
      <c r="O70">
        <f>(I70*21)/100</f>
        <v>0</v>
      </c>
      <c r="P70" t="s">
        <v>17</v>
      </c>
    </row>
    <row r="71" spans="1:18" ht="12.5" x14ac:dyDescent="0.25">
      <c r="A71" s="22" t="s">
        <v>43</v>
      </c>
      <c r="E71" s="23" t="s">
        <v>40</v>
      </c>
    </row>
    <row r="72" spans="1:18" ht="65" x14ac:dyDescent="0.25">
      <c r="A72" s="24" t="s">
        <v>44</v>
      </c>
      <c r="E72" s="25" t="s">
        <v>119</v>
      </c>
    </row>
    <row r="73" spans="1:18" ht="137.5" x14ac:dyDescent="0.25">
      <c r="A73" t="s">
        <v>46</v>
      </c>
      <c r="E73" s="23" t="s">
        <v>120</v>
      </c>
    </row>
    <row r="74" spans="1:18" ht="25" x14ac:dyDescent="0.25">
      <c r="A74" s="12" t="s">
        <v>38</v>
      </c>
      <c r="B74" s="17" t="s">
        <v>121</v>
      </c>
      <c r="C74" s="17" t="s">
        <v>122</v>
      </c>
      <c r="D74" s="12" t="s">
        <v>40</v>
      </c>
      <c r="E74" s="18" t="s">
        <v>123</v>
      </c>
      <c r="F74" s="19" t="s">
        <v>59</v>
      </c>
      <c r="G74" s="20">
        <v>30</v>
      </c>
      <c r="H74" s="21"/>
      <c r="I74" s="21">
        <f>ROUND(ROUND(H74,2)*ROUND(G74,3),2)</f>
        <v>0</v>
      </c>
      <c r="O74">
        <f>(I74*21)/100</f>
        <v>0</v>
      </c>
      <c r="P74" t="s">
        <v>17</v>
      </c>
    </row>
    <row r="75" spans="1:18" ht="12.5" x14ac:dyDescent="0.25">
      <c r="A75" s="22" t="s">
        <v>43</v>
      </c>
      <c r="E75" s="23" t="s">
        <v>40</v>
      </c>
    </row>
    <row r="76" spans="1:18" ht="65" x14ac:dyDescent="0.25">
      <c r="A76" s="24" t="s">
        <v>44</v>
      </c>
      <c r="E76" s="25" t="s">
        <v>124</v>
      </c>
    </row>
    <row r="77" spans="1:18" ht="187.5" x14ac:dyDescent="0.25">
      <c r="A77" t="s">
        <v>46</v>
      </c>
      <c r="E77" s="23" t="s">
        <v>125</v>
      </c>
    </row>
    <row r="78" spans="1:18" ht="12.5" x14ac:dyDescent="0.25">
      <c r="A78" s="12" t="s">
        <v>38</v>
      </c>
      <c r="B78" s="17" t="s">
        <v>126</v>
      </c>
      <c r="C78" s="17" t="s">
        <v>127</v>
      </c>
      <c r="D78" s="12" t="s">
        <v>40</v>
      </c>
      <c r="E78" s="18" t="s">
        <v>128</v>
      </c>
      <c r="F78" s="19" t="s">
        <v>68</v>
      </c>
      <c r="G78" s="20">
        <v>1</v>
      </c>
      <c r="H78" s="21"/>
      <c r="I78" s="21">
        <f>ROUND(ROUND(H78,2)*ROUND(G78,3),2)</f>
        <v>0</v>
      </c>
      <c r="O78">
        <f>(I78*21)/100</f>
        <v>0</v>
      </c>
      <c r="P78" t="s">
        <v>17</v>
      </c>
    </row>
    <row r="79" spans="1:18" ht="12.5" x14ac:dyDescent="0.25">
      <c r="A79" s="22" t="s">
        <v>43</v>
      </c>
      <c r="E79" s="23" t="s">
        <v>40</v>
      </c>
    </row>
    <row r="80" spans="1:18" ht="78" x14ac:dyDescent="0.25">
      <c r="A80" s="24" t="s">
        <v>44</v>
      </c>
      <c r="E80" s="25" t="s">
        <v>108</v>
      </c>
    </row>
    <row r="81" spans="1:18" ht="125" x14ac:dyDescent="0.25">
      <c r="A81" t="s">
        <v>46</v>
      </c>
      <c r="E81" s="23" t="s">
        <v>129</v>
      </c>
    </row>
    <row r="82" spans="1:18" ht="12.5" x14ac:dyDescent="0.25">
      <c r="A82" s="12" t="s">
        <v>38</v>
      </c>
      <c r="B82" s="17" t="s">
        <v>130</v>
      </c>
      <c r="C82" s="17" t="s">
        <v>131</v>
      </c>
      <c r="D82" s="12" t="s">
        <v>40</v>
      </c>
      <c r="E82" s="18" t="s">
        <v>132</v>
      </c>
      <c r="F82" s="19" t="s">
        <v>42</v>
      </c>
      <c r="G82" s="20">
        <v>10</v>
      </c>
      <c r="H82" s="21"/>
      <c r="I82" s="21">
        <f>ROUND(ROUND(H82,2)*ROUND(G82,3),2)</f>
        <v>0</v>
      </c>
      <c r="O82">
        <f>(I82*21)/100</f>
        <v>0</v>
      </c>
      <c r="P82" t="s">
        <v>17</v>
      </c>
    </row>
    <row r="83" spans="1:18" ht="12.5" x14ac:dyDescent="0.25">
      <c r="A83" s="22" t="s">
        <v>43</v>
      </c>
      <c r="E83" s="23" t="s">
        <v>40</v>
      </c>
    </row>
    <row r="84" spans="1:18" ht="65" x14ac:dyDescent="0.25">
      <c r="A84" s="24" t="s">
        <v>44</v>
      </c>
      <c r="E84" s="25" t="s">
        <v>133</v>
      </c>
    </row>
    <row r="85" spans="1:18" ht="100" x14ac:dyDescent="0.25">
      <c r="A85" t="s">
        <v>46</v>
      </c>
      <c r="E85" s="23" t="s">
        <v>134</v>
      </c>
    </row>
    <row r="86" spans="1:18" ht="12.75" customHeight="1" x14ac:dyDescent="0.3">
      <c r="A86" s="5" t="s">
        <v>36</v>
      </c>
      <c r="B86" s="5"/>
      <c r="C86" s="26" t="s">
        <v>135</v>
      </c>
      <c r="D86" s="5"/>
      <c r="E86" s="15" t="s">
        <v>136</v>
      </c>
      <c r="F86" s="5"/>
      <c r="G86" s="5"/>
      <c r="H86" s="5"/>
      <c r="I86" s="27">
        <f>0+Q86</f>
        <v>0</v>
      </c>
      <c r="O86">
        <f>0+R86</f>
        <v>0</v>
      </c>
      <c r="Q86">
        <f>0+I87+I91+I95+I99+I103+I107+I111</f>
        <v>0</v>
      </c>
      <c r="R86">
        <f>0+O87+O91+O95+O99+O103+O107+O111</f>
        <v>0</v>
      </c>
    </row>
    <row r="87" spans="1:18" ht="37.5" x14ac:dyDescent="0.25">
      <c r="A87" s="12" t="s">
        <v>38</v>
      </c>
      <c r="B87" s="17" t="s">
        <v>137</v>
      </c>
      <c r="C87" s="17" t="s">
        <v>138</v>
      </c>
      <c r="D87" s="12" t="s">
        <v>85</v>
      </c>
      <c r="E87" s="18" t="s">
        <v>139</v>
      </c>
      <c r="F87" s="19" t="s">
        <v>140</v>
      </c>
      <c r="G87" s="20">
        <v>43.7</v>
      </c>
      <c r="H87" s="21"/>
      <c r="I87" s="21">
        <f>ROUND(ROUND(H87,2)*ROUND(G87,3),2)</f>
        <v>0</v>
      </c>
      <c r="O87">
        <f>(I87*21)/100</f>
        <v>0</v>
      </c>
      <c r="P87" t="s">
        <v>17</v>
      </c>
    </row>
    <row r="88" spans="1:18" ht="13" x14ac:dyDescent="0.25">
      <c r="A88" s="22" t="s">
        <v>43</v>
      </c>
      <c r="E88" s="37" t="s">
        <v>192</v>
      </c>
    </row>
    <row r="89" spans="1:18" ht="65" x14ac:dyDescent="0.25">
      <c r="A89" s="24" t="s">
        <v>44</v>
      </c>
      <c r="E89" s="25" t="s">
        <v>141</v>
      </c>
    </row>
    <row r="90" spans="1:18" ht="100" x14ac:dyDescent="0.25">
      <c r="A90" t="s">
        <v>46</v>
      </c>
      <c r="E90" s="23" t="s">
        <v>142</v>
      </c>
    </row>
    <row r="91" spans="1:18" ht="25" x14ac:dyDescent="0.25">
      <c r="A91" s="12" t="s">
        <v>38</v>
      </c>
      <c r="B91" s="17" t="s">
        <v>143</v>
      </c>
      <c r="C91" s="17" t="s">
        <v>144</v>
      </c>
      <c r="D91" s="12" t="s">
        <v>85</v>
      </c>
      <c r="E91" s="18" t="s">
        <v>145</v>
      </c>
      <c r="F91" s="19" t="s">
        <v>140</v>
      </c>
      <c r="G91" s="20">
        <v>25</v>
      </c>
      <c r="H91" s="21"/>
      <c r="I91" s="21">
        <f>ROUND(ROUND(H91,2)*ROUND(G91,3),2)</f>
        <v>0</v>
      </c>
      <c r="O91">
        <f>(I91*21)/100</f>
        <v>0</v>
      </c>
      <c r="P91" t="s">
        <v>17</v>
      </c>
    </row>
    <row r="92" spans="1:18" ht="13" x14ac:dyDescent="0.25">
      <c r="A92" s="22" t="s">
        <v>43</v>
      </c>
      <c r="E92" s="37" t="s">
        <v>193</v>
      </c>
    </row>
    <row r="93" spans="1:18" ht="65" x14ac:dyDescent="0.25">
      <c r="A93" s="24" t="s">
        <v>44</v>
      </c>
      <c r="E93" s="25" t="s">
        <v>146</v>
      </c>
    </row>
    <row r="94" spans="1:18" ht="100" x14ac:dyDescent="0.25">
      <c r="A94" t="s">
        <v>46</v>
      </c>
      <c r="E94" s="23" t="s">
        <v>142</v>
      </c>
    </row>
    <row r="95" spans="1:18" ht="25" x14ac:dyDescent="0.25">
      <c r="A95" s="12" t="s">
        <v>38</v>
      </c>
      <c r="B95" s="17" t="s">
        <v>147</v>
      </c>
      <c r="C95" s="17" t="s">
        <v>148</v>
      </c>
      <c r="D95" s="12" t="s">
        <v>85</v>
      </c>
      <c r="E95" s="18" t="s">
        <v>149</v>
      </c>
      <c r="F95" s="19" t="s">
        <v>140</v>
      </c>
      <c r="G95" s="20">
        <v>184.8</v>
      </c>
      <c r="H95" s="21"/>
      <c r="I95" s="21">
        <f>ROUND(ROUND(H95,2)*ROUND(G95,3),2)</f>
        <v>0</v>
      </c>
      <c r="O95">
        <f>(I95*21)/100</f>
        <v>0</v>
      </c>
      <c r="P95" t="s">
        <v>17</v>
      </c>
    </row>
    <row r="96" spans="1:18" ht="13" x14ac:dyDescent="0.25">
      <c r="A96" s="22" t="s">
        <v>43</v>
      </c>
      <c r="E96" s="37" t="s">
        <v>193</v>
      </c>
    </row>
    <row r="97" spans="1:16" ht="65" x14ac:dyDescent="0.25">
      <c r="A97" s="24" t="s">
        <v>44</v>
      </c>
      <c r="E97" s="25" t="s">
        <v>150</v>
      </c>
    </row>
    <row r="98" spans="1:16" ht="125" x14ac:dyDescent="0.25">
      <c r="A98" t="s">
        <v>46</v>
      </c>
      <c r="E98" s="23" t="s">
        <v>151</v>
      </c>
    </row>
    <row r="99" spans="1:16" ht="25" x14ac:dyDescent="0.25">
      <c r="A99" s="12" t="s">
        <v>38</v>
      </c>
      <c r="B99" s="17" t="s">
        <v>152</v>
      </c>
      <c r="C99" s="17" t="s">
        <v>153</v>
      </c>
      <c r="D99" s="12" t="s">
        <v>85</v>
      </c>
      <c r="E99" s="18" t="s">
        <v>154</v>
      </c>
      <c r="F99" s="19" t="s">
        <v>140</v>
      </c>
      <c r="G99" s="20">
        <v>13</v>
      </c>
      <c r="H99" s="21"/>
      <c r="I99" s="21">
        <f>ROUND(ROUND(H99,2)*ROUND(G99,3),2)</f>
        <v>0</v>
      </c>
      <c r="O99">
        <f>(I99*21)/100</f>
        <v>0</v>
      </c>
      <c r="P99" t="s">
        <v>17</v>
      </c>
    </row>
    <row r="100" spans="1:16" ht="13" x14ac:dyDescent="0.25">
      <c r="A100" s="22" t="s">
        <v>43</v>
      </c>
      <c r="E100" s="37" t="s">
        <v>193</v>
      </c>
    </row>
    <row r="101" spans="1:16" ht="52" x14ac:dyDescent="0.25">
      <c r="A101" s="24" t="s">
        <v>44</v>
      </c>
      <c r="E101" s="25" t="s">
        <v>155</v>
      </c>
    </row>
    <row r="102" spans="1:16" ht="125" x14ac:dyDescent="0.25">
      <c r="A102" t="s">
        <v>46</v>
      </c>
      <c r="E102" s="23" t="s">
        <v>151</v>
      </c>
    </row>
    <row r="103" spans="1:16" ht="37.5" x14ac:dyDescent="0.25">
      <c r="A103" s="12" t="s">
        <v>38</v>
      </c>
      <c r="B103" s="17" t="s">
        <v>156</v>
      </c>
      <c r="C103" s="17" t="s">
        <v>157</v>
      </c>
      <c r="D103" s="12" t="s">
        <v>85</v>
      </c>
      <c r="E103" s="18" t="s">
        <v>158</v>
      </c>
      <c r="F103" s="19" t="s">
        <v>140</v>
      </c>
      <c r="G103" s="20">
        <v>0.01</v>
      </c>
      <c r="H103" s="21"/>
      <c r="I103" s="21">
        <f>ROUND(ROUND(H103,2)*ROUND(G103,3),2)</f>
        <v>0</v>
      </c>
      <c r="O103">
        <f>(I103*21)/100</f>
        <v>0</v>
      </c>
      <c r="P103" t="s">
        <v>17</v>
      </c>
    </row>
    <row r="104" spans="1:16" ht="13" x14ac:dyDescent="0.25">
      <c r="A104" s="22" t="s">
        <v>43</v>
      </c>
      <c r="E104" s="37" t="s">
        <v>193</v>
      </c>
    </row>
    <row r="105" spans="1:16" ht="52" x14ac:dyDescent="0.25">
      <c r="A105" s="24" t="s">
        <v>44</v>
      </c>
      <c r="E105" s="25" t="s">
        <v>159</v>
      </c>
    </row>
    <row r="106" spans="1:16" ht="125" x14ac:dyDescent="0.25">
      <c r="A106" t="s">
        <v>46</v>
      </c>
      <c r="E106" s="23" t="s">
        <v>151</v>
      </c>
    </row>
    <row r="107" spans="1:16" ht="25" x14ac:dyDescent="0.25">
      <c r="A107" s="12" t="s">
        <v>38</v>
      </c>
      <c r="B107" s="17" t="s">
        <v>160</v>
      </c>
      <c r="C107" s="17" t="s">
        <v>161</v>
      </c>
      <c r="D107" s="12" t="s">
        <v>85</v>
      </c>
      <c r="E107" s="18" t="s">
        <v>162</v>
      </c>
      <c r="F107" s="19" t="s">
        <v>140</v>
      </c>
      <c r="G107" s="20">
        <v>0.02</v>
      </c>
      <c r="H107" s="21"/>
      <c r="I107" s="21">
        <f>ROUND(ROUND(H107,2)*ROUND(G107,3),2)</f>
        <v>0</v>
      </c>
      <c r="O107">
        <f>(I107*21)/100</f>
        <v>0</v>
      </c>
      <c r="P107" t="s">
        <v>17</v>
      </c>
    </row>
    <row r="108" spans="1:16" ht="13" x14ac:dyDescent="0.25">
      <c r="A108" s="22" t="s">
        <v>43</v>
      </c>
      <c r="E108" s="37" t="s">
        <v>193</v>
      </c>
    </row>
    <row r="109" spans="1:16" ht="52" x14ac:dyDescent="0.25">
      <c r="A109" s="24" t="s">
        <v>44</v>
      </c>
      <c r="E109" s="25" t="s">
        <v>163</v>
      </c>
    </row>
    <row r="110" spans="1:16" ht="150" x14ac:dyDescent="0.25">
      <c r="A110" t="s">
        <v>46</v>
      </c>
      <c r="E110" s="23" t="s">
        <v>164</v>
      </c>
    </row>
    <row r="111" spans="1:16" ht="25" x14ac:dyDescent="0.25">
      <c r="A111" s="12" t="s">
        <v>38</v>
      </c>
      <c r="B111" s="17" t="s">
        <v>165</v>
      </c>
      <c r="C111" s="17" t="s">
        <v>166</v>
      </c>
      <c r="D111" s="12" t="s">
        <v>85</v>
      </c>
      <c r="E111" s="18" t="s">
        <v>167</v>
      </c>
      <c r="F111" s="19" t="s">
        <v>140</v>
      </c>
      <c r="G111" s="20">
        <v>5.4</v>
      </c>
      <c r="H111" s="21"/>
      <c r="I111" s="21">
        <f>ROUND(ROUND(H111,2)*ROUND(G111,3),2)</f>
        <v>0</v>
      </c>
      <c r="O111">
        <f>(I111*21)/100</f>
        <v>0</v>
      </c>
      <c r="P111" t="s">
        <v>17</v>
      </c>
    </row>
    <row r="112" spans="1:16" ht="13" x14ac:dyDescent="0.25">
      <c r="A112" s="22" t="s">
        <v>43</v>
      </c>
      <c r="E112" s="37" t="s">
        <v>193</v>
      </c>
    </row>
    <row r="113" spans="1:9" ht="52" x14ac:dyDescent="0.25">
      <c r="A113" s="24" t="s">
        <v>44</v>
      </c>
      <c r="E113" s="25" t="s">
        <v>168</v>
      </c>
    </row>
    <row r="114" spans="1:9" ht="100" x14ac:dyDescent="0.25">
      <c r="A114" t="s">
        <v>46</v>
      </c>
      <c r="E114" s="23" t="s">
        <v>142</v>
      </c>
    </row>
    <row r="115" spans="1:9" ht="12.75" customHeight="1" x14ac:dyDescent="0.3">
      <c r="B115" s="13"/>
      <c r="C115" s="14">
        <v>999</v>
      </c>
      <c r="D115" s="13"/>
      <c r="E115" s="15" t="s">
        <v>188</v>
      </c>
      <c r="F115" s="13"/>
      <c r="G115" s="13"/>
      <c r="H115" s="13"/>
      <c r="I115" s="16">
        <f>SUM(I116:I138)</f>
        <v>0</v>
      </c>
    </row>
    <row r="116" spans="1:9" ht="12.75" customHeight="1" x14ac:dyDescent="0.25">
      <c r="B116" s="17">
        <v>26</v>
      </c>
      <c r="C116" s="17" t="s">
        <v>54</v>
      </c>
      <c r="D116" s="12" t="s">
        <v>40</v>
      </c>
      <c r="E116" s="18" t="s">
        <v>55</v>
      </c>
      <c r="F116" s="19" t="s">
        <v>42</v>
      </c>
      <c r="G116" s="20">
        <v>11.4</v>
      </c>
      <c r="H116" s="21"/>
      <c r="I116" s="21">
        <f>ROUND(ROUND(H116,2)*ROUND(G116,3),2)</f>
        <v>0</v>
      </c>
    </row>
    <row r="117" spans="1:9" ht="12.75" customHeight="1" x14ac:dyDescent="0.25">
      <c r="E117" s="23" t="s">
        <v>40</v>
      </c>
    </row>
    <row r="118" spans="1:9" ht="12.75" customHeight="1" x14ac:dyDescent="0.25">
      <c r="E118" s="25" t="s">
        <v>169</v>
      </c>
    </row>
    <row r="119" spans="1:9" ht="12.75" customHeight="1" x14ac:dyDescent="0.25">
      <c r="E119" s="23" t="s">
        <v>53</v>
      </c>
    </row>
    <row r="120" spans="1:9" ht="12.75" customHeight="1" x14ac:dyDescent="0.25">
      <c r="B120" s="17">
        <v>27</v>
      </c>
      <c r="C120" s="17" t="s">
        <v>170</v>
      </c>
      <c r="D120" s="12" t="s">
        <v>40</v>
      </c>
      <c r="E120" s="18" t="s">
        <v>171</v>
      </c>
      <c r="F120" s="19" t="s">
        <v>172</v>
      </c>
      <c r="G120" s="20">
        <v>76</v>
      </c>
      <c r="H120" s="21"/>
      <c r="I120" s="21">
        <f>ROUND(ROUND(H120,2)*ROUND(G120,3),2)</f>
        <v>0</v>
      </c>
    </row>
    <row r="121" spans="1:9" ht="12.75" customHeight="1" x14ac:dyDescent="0.25">
      <c r="E121" s="23" t="s">
        <v>40</v>
      </c>
    </row>
    <row r="122" spans="1:9" ht="12.75" customHeight="1" x14ac:dyDescent="0.25">
      <c r="E122" s="25" t="s">
        <v>173</v>
      </c>
    </row>
    <row r="123" spans="1:9" ht="12.75" customHeight="1" x14ac:dyDescent="0.25">
      <c r="E123" s="23" t="s">
        <v>174</v>
      </c>
    </row>
    <row r="124" spans="1:9" ht="12.75" customHeight="1" x14ac:dyDescent="0.25">
      <c r="B124" s="17">
        <v>28</v>
      </c>
      <c r="C124" s="17" t="s">
        <v>175</v>
      </c>
      <c r="D124" s="12" t="s">
        <v>40</v>
      </c>
      <c r="E124" s="29" t="s">
        <v>189</v>
      </c>
      <c r="F124" s="19" t="s">
        <v>95</v>
      </c>
      <c r="G124" s="20">
        <v>1</v>
      </c>
      <c r="H124" s="21"/>
      <c r="I124" s="21">
        <f>ROUND(ROUND(H124,2)*ROUND(G124,3),2)</f>
        <v>0</v>
      </c>
    </row>
    <row r="125" spans="1:9" ht="12.75" customHeight="1" x14ac:dyDescent="0.25">
      <c r="E125" s="23" t="s">
        <v>40</v>
      </c>
    </row>
    <row r="126" spans="1:9" ht="12.75" customHeight="1" x14ac:dyDescent="0.25">
      <c r="E126" s="30" t="s">
        <v>190</v>
      </c>
    </row>
    <row r="127" spans="1:9" ht="12.75" customHeight="1" x14ac:dyDescent="0.25">
      <c r="E127" s="31" t="s">
        <v>191</v>
      </c>
    </row>
    <row r="128" spans="1:9" ht="12.75" customHeight="1" x14ac:dyDescent="0.25">
      <c r="B128" s="17">
        <v>29</v>
      </c>
      <c r="C128" s="17" t="s">
        <v>176</v>
      </c>
      <c r="D128" s="12" t="s">
        <v>40</v>
      </c>
      <c r="E128" s="18" t="s">
        <v>177</v>
      </c>
      <c r="F128" s="19" t="s">
        <v>178</v>
      </c>
      <c r="G128" s="20">
        <v>1</v>
      </c>
      <c r="H128" s="21"/>
      <c r="I128" s="21">
        <f>ROUND(ROUND(H128,2)*ROUND(G128,3),2)</f>
        <v>0</v>
      </c>
    </row>
    <row r="129" spans="2:9" ht="12.75" customHeight="1" x14ac:dyDescent="0.25">
      <c r="E129" s="23" t="s">
        <v>40</v>
      </c>
    </row>
    <row r="130" spans="2:9" ht="12.75" customHeight="1" x14ac:dyDescent="0.25">
      <c r="E130" s="25" t="s">
        <v>179</v>
      </c>
    </row>
    <row r="131" spans="2:9" ht="12.75" customHeight="1" x14ac:dyDescent="0.25">
      <c r="E131" s="23" t="s">
        <v>180</v>
      </c>
    </row>
    <row r="132" spans="2:9" ht="12.75" customHeight="1" x14ac:dyDescent="0.25">
      <c r="B132" s="17">
        <v>20</v>
      </c>
      <c r="C132" s="17" t="s">
        <v>181</v>
      </c>
      <c r="D132" s="12" t="s">
        <v>40</v>
      </c>
      <c r="E132" s="18" t="s">
        <v>182</v>
      </c>
      <c r="F132" s="19" t="s">
        <v>89</v>
      </c>
      <c r="G132" s="20">
        <v>19.7</v>
      </c>
      <c r="H132" s="21"/>
      <c r="I132" s="21">
        <f>ROUND(ROUND(H132,2)*ROUND(G132,3),2)</f>
        <v>0</v>
      </c>
    </row>
    <row r="133" spans="2:9" ht="12.75" customHeight="1" x14ac:dyDescent="0.25">
      <c r="E133" s="23" t="s">
        <v>40</v>
      </c>
    </row>
    <row r="134" spans="2:9" ht="12.75" customHeight="1" x14ac:dyDescent="0.25">
      <c r="E134" s="25" t="s">
        <v>183</v>
      </c>
    </row>
    <row r="135" spans="2:9" ht="12.75" customHeight="1" x14ac:dyDescent="0.25">
      <c r="E135" s="23" t="s">
        <v>184</v>
      </c>
    </row>
    <row r="136" spans="2:9" ht="12.75" customHeight="1" x14ac:dyDescent="0.25">
      <c r="B136" s="17">
        <v>31</v>
      </c>
      <c r="C136" s="17" t="s">
        <v>185</v>
      </c>
      <c r="D136" s="12" t="s">
        <v>40</v>
      </c>
      <c r="E136" s="18" t="s">
        <v>186</v>
      </c>
      <c r="F136" s="19" t="s">
        <v>89</v>
      </c>
      <c r="G136" s="20">
        <v>19.7</v>
      </c>
      <c r="H136" s="21"/>
      <c r="I136" s="21">
        <f>ROUND(ROUND(H136,2)*ROUND(G136,3),2)</f>
        <v>0</v>
      </c>
    </row>
    <row r="137" spans="2:9" ht="12.75" customHeight="1" x14ac:dyDescent="0.25">
      <c r="E137" s="23" t="s">
        <v>40</v>
      </c>
    </row>
    <row r="138" spans="2:9" ht="12.75" customHeight="1" x14ac:dyDescent="0.25">
      <c r="E138" s="25" t="s">
        <v>183</v>
      </c>
    </row>
    <row r="139" spans="2:9" ht="12.75" customHeight="1" x14ac:dyDescent="0.25">
      <c r="E139" s="23" t="s">
        <v>187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scale="52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01-10-01_SO 01-10-01.1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Mantuanelli Jana, Ing.</dc:creator>
  <cp:keywords/>
  <dc:description/>
  <cp:lastModifiedBy>Mantuanelli Jana, Ing.</cp:lastModifiedBy>
  <cp:lastPrinted>2022-06-10T18:10:50Z</cp:lastPrinted>
  <dcterms:modified xsi:type="dcterms:W3CDTF">2022-06-10T18:11:17Z</dcterms:modified>
  <cp:category/>
  <cp:contentStatus/>
</cp:coreProperties>
</file>